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chats - marchés\Services\2025\2025FCS0011_Nettoyage\1_CONSULTATION\2_DCE\DCE candidature\Projet_Annexe CCTP\"/>
    </mc:Choice>
  </mc:AlternateContent>
  <xr:revisionPtr revIDLastSave="0" documentId="13_ncr:1_{E50CEB30-51A8-40D7-87CE-9E5EBB56302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ITRAGE" sheetId="4" r:id="rId1"/>
  </sheets>
  <definedNames>
    <definedName name="_xlnm.Print_Area" localSheetId="0">VITRAGE!$A$1:$E$28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4" l="1"/>
  <c r="D23" i="4"/>
  <c r="D17" i="4" l="1"/>
  <c r="D18" i="4" l="1"/>
  <c r="D7" i="4"/>
  <c r="D3" i="4"/>
  <c r="D27" i="4"/>
  <c r="D9" i="4"/>
  <c r="D16" i="4" l="1"/>
  <c r="D8" i="4"/>
  <c r="D26" i="4" l="1"/>
  <c r="D24" i="4"/>
  <c r="D15" i="4"/>
  <c r="D12" i="4"/>
  <c r="D11" i="4"/>
  <c r="D4" i="4"/>
  <c r="D22" i="4"/>
  <c r="D21" i="4"/>
  <c r="D14" i="4"/>
  <c r="D6" i="4"/>
  <c r="D5" i="4"/>
  <c r="D28" i="4" l="1"/>
</calcChain>
</file>

<file path=xl/sharedStrings.xml><?xml version="1.0" encoding="utf-8"?>
<sst xmlns="http://schemas.openxmlformats.org/spreadsheetml/2006/main" count="43" uniqueCount="42">
  <si>
    <t xml:space="preserve">Bâtiment </t>
  </si>
  <si>
    <t>Surface à nettoyer sur les deux faces :</t>
  </si>
  <si>
    <t>Poste de garde</t>
  </si>
  <si>
    <t>Enseignement</t>
  </si>
  <si>
    <t>Edition - Bibliothèque</t>
  </si>
  <si>
    <t xml:space="preserve">Gymnase </t>
  </si>
  <si>
    <t>Piscine</t>
  </si>
  <si>
    <t>Centre de secours</t>
  </si>
  <si>
    <t>Bâtiment RH</t>
  </si>
  <si>
    <t>Clément Ader</t>
  </si>
  <si>
    <t>Administration</t>
  </si>
  <si>
    <t>Bâtiment 13</t>
  </si>
  <si>
    <t>Services logistiques</t>
  </si>
  <si>
    <t>Services techniques</t>
  </si>
  <si>
    <t>Aérodynamique</t>
  </si>
  <si>
    <t>Propulsion</t>
  </si>
  <si>
    <t>Industriel</t>
  </si>
  <si>
    <t>Henri Fabre</t>
  </si>
  <si>
    <t>Ateliers et sous-traitants</t>
  </si>
  <si>
    <t>Syndicats</t>
  </si>
  <si>
    <t>Lasbordes</t>
  </si>
  <si>
    <t>N° Bat</t>
  </si>
  <si>
    <t>SAA</t>
  </si>
  <si>
    <t>Surface en m2 des vitrages exterieurs (hors portes)</t>
  </si>
  <si>
    <t>Précisions</t>
  </si>
  <si>
    <t xml:space="preserve">PEPS </t>
  </si>
  <si>
    <t>Laboratoires</t>
  </si>
  <si>
    <t>Lot 2: Nettoyage des vitrages exterieurs ISAE-SUPAERO</t>
  </si>
  <si>
    <t xml:space="preserve">Notamment vitres patios intérieurs / extérieurs </t>
  </si>
  <si>
    <t>Notamment vitres patios intérieurs / extérieurs</t>
  </si>
  <si>
    <t>Nombre de niveaux</t>
  </si>
  <si>
    <t>Aérothèque</t>
  </si>
  <si>
    <t>Y compris polycarbonate en façade (671m²)</t>
  </si>
  <si>
    <t>Y compris polycarbonate en façade (466m²)</t>
  </si>
  <si>
    <t>Ajouter les vitrages 1 face en façade : 489,54m²</t>
  </si>
  <si>
    <t>Passerelle 10-11</t>
  </si>
  <si>
    <t>Passerelle 07-11</t>
  </si>
  <si>
    <t>Y compris toiture vitrée du patio</t>
  </si>
  <si>
    <r>
      <t xml:space="preserve">Notamment vitres patios intérieurs / extérieurs et dont 553,19m² de polycarbonate / </t>
    </r>
    <r>
      <rPr>
        <sz val="12"/>
        <color rgb="FFFF0000"/>
        <rFont val="Calibri"/>
        <family val="2"/>
        <scheme val="minor"/>
      </rPr>
      <t>Ajouter 73m² (polycarbonate 1 seule face)</t>
    </r>
  </si>
  <si>
    <t>Surface à nettoyer sur 1 seule face :</t>
  </si>
  <si>
    <t>Nota: dans le cas de bâtiments avec 2 niveaux, la surface vitrée est à répartir à 50% sur RDC et  50% en R+1</t>
  </si>
  <si>
    <t>Y compris patios intérieurs / extérieurs - dont 363m² de surface façades souples et 498m² de toiture souple (EFTE)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</si>
</sst>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5" fillId="0" borderId="3" xfId="1" applyFont="1" applyBorder="1"/>
    <xf numFmtId="0" fontId="5" fillId="0" borderId="1" xfId="1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5" fillId="0" borderId="6" xfId="1" applyFont="1" applyBorder="1"/>
    <xf numFmtId="0" fontId="5" fillId="0" borderId="8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5" fillId="0" borderId="11" xfId="1" applyFont="1" applyBorder="1" applyAlignment="1">
      <alignment horizontal="center"/>
    </xf>
    <xf numFmtId="0" fontId="5" fillId="0" borderId="17" xfId="1" applyFont="1" applyBorder="1" applyAlignment="1">
      <alignment horizontal="center"/>
    </xf>
    <xf numFmtId="0" fontId="8" fillId="0" borderId="0" xfId="1" applyFont="1" applyFill="1" applyBorder="1"/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19" xfId="0" applyFont="1" applyBorder="1" applyAlignment="1">
      <alignment horizontal="center" vertical="top" wrapText="1"/>
    </xf>
    <xf numFmtId="0" fontId="5" fillId="0" borderId="3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5" fillId="0" borderId="9" xfId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8" xfId="1" applyFont="1" applyBorder="1"/>
    <xf numFmtId="0" fontId="5" fillId="0" borderId="20" xfId="1" applyFont="1" applyBorder="1"/>
    <xf numFmtId="2" fontId="2" fillId="0" borderId="16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2" fontId="9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10" fillId="0" borderId="19" xfId="0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/>
    </xf>
    <xf numFmtId="0" fontId="10" fillId="0" borderId="5" xfId="0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2" fontId="4" fillId="0" borderId="15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2" fontId="4" fillId="0" borderId="23" xfId="0" applyNumberFormat="1" applyFont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 wrapText="1"/>
    </xf>
    <xf numFmtId="2" fontId="4" fillId="0" borderId="24" xfId="0" applyNumberFormat="1" applyFont="1" applyBorder="1" applyAlignment="1">
      <alignment horizontal="center" vertical="center"/>
    </xf>
    <xf numFmtId="0" fontId="11" fillId="0" borderId="3" xfId="1" applyFont="1" applyBorder="1"/>
    <xf numFmtId="0" fontId="3" fillId="0" borderId="25" xfId="0" applyFont="1" applyBorder="1" applyAlignment="1">
      <alignment vertical="center"/>
    </xf>
    <xf numFmtId="0" fontId="4" fillId="0" borderId="2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4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zoomScaleNormal="100" workbookViewId="0">
      <selection activeCell="G27" sqref="G27"/>
    </sheetView>
  </sheetViews>
  <sheetFormatPr baseColWidth="10" defaultRowHeight="12.75" x14ac:dyDescent="0.2"/>
  <cols>
    <col min="1" max="1" width="28.85546875" customWidth="1"/>
    <col min="2" max="3" width="12" customWidth="1"/>
    <col min="4" max="4" width="24.7109375" style="36" customWidth="1"/>
    <col min="5" max="5" width="52.42578125" customWidth="1"/>
  </cols>
  <sheetData>
    <row r="1" spans="1:5" ht="21.75" thickBot="1" x14ac:dyDescent="0.4">
      <c r="A1" s="51" t="s">
        <v>27</v>
      </c>
      <c r="B1" s="52"/>
      <c r="C1" s="52"/>
      <c r="D1" s="52"/>
      <c r="E1" s="53"/>
    </row>
    <row r="2" spans="1:5" s="17" customFormat="1" ht="57" thickBot="1" x14ac:dyDescent="0.25">
      <c r="A2" s="14" t="s">
        <v>0</v>
      </c>
      <c r="B2" s="15" t="s">
        <v>21</v>
      </c>
      <c r="C2" s="16" t="s">
        <v>30</v>
      </c>
      <c r="D2" s="31" t="s">
        <v>23</v>
      </c>
      <c r="E2" s="16" t="s">
        <v>24</v>
      </c>
    </row>
    <row r="3" spans="1:5" ht="15.75" x14ac:dyDescent="0.2">
      <c r="A3" s="19" t="s">
        <v>9</v>
      </c>
      <c r="B3" s="20">
        <v>2</v>
      </c>
      <c r="C3" s="21">
        <v>2</v>
      </c>
      <c r="D3" s="32">
        <f>342.44-25.82</f>
        <v>316.62</v>
      </c>
      <c r="E3" s="22"/>
    </row>
    <row r="4" spans="1:5" ht="15.75" x14ac:dyDescent="0.25">
      <c r="A4" s="1" t="s">
        <v>10</v>
      </c>
      <c r="B4" s="2">
        <v>3</v>
      </c>
      <c r="C4" s="11">
        <v>2</v>
      </c>
      <c r="D4" s="33">
        <f>363.18-23.19</f>
        <v>339.99</v>
      </c>
      <c r="E4" s="3"/>
    </row>
    <row r="5" spans="1:5" ht="15.75" x14ac:dyDescent="0.2">
      <c r="A5" s="19" t="s">
        <v>3</v>
      </c>
      <c r="B5" s="20">
        <v>5</v>
      </c>
      <c r="C5" s="21">
        <v>2</v>
      </c>
      <c r="D5" s="32">
        <f>1175.18-24.95</f>
        <v>1150.23</v>
      </c>
      <c r="E5" s="22" t="s">
        <v>28</v>
      </c>
    </row>
    <row r="6" spans="1:5" ht="15.75" x14ac:dyDescent="0.25">
      <c r="A6" s="1" t="s">
        <v>4</v>
      </c>
      <c r="B6" s="2">
        <v>6</v>
      </c>
      <c r="C6" s="11">
        <v>2</v>
      </c>
      <c r="D6" s="33">
        <f>270.43-10.34</f>
        <v>260.09000000000003</v>
      </c>
      <c r="E6" s="22" t="s">
        <v>29</v>
      </c>
    </row>
    <row r="7" spans="1:5" ht="15.75" x14ac:dyDescent="0.2">
      <c r="A7" s="19" t="s">
        <v>26</v>
      </c>
      <c r="B7" s="20">
        <v>7</v>
      </c>
      <c r="C7" s="21">
        <v>2</v>
      </c>
      <c r="D7" s="32">
        <f>835.06-39.03</f>
        <v>796.03</v>
      </c>
      <c r="E7" s="22" t="s">
        <v>29</v>
      </c>
    </row>
    <row r="8" spans="1:5" ht="15.75" x14ac:dyDescent="0.25">
      <c r="A8" s="1" t="s">
        <v>5</v>
      </c>
      <c r="B8" s="2">
        <v>8</v>
      </c>
      <c r="C8" s="11">
        <v>1</v>
      </c>
      <c r="D8" s="33">
        <f>88.79+466.42-15.56</f>
        <v>539.65000000000009</v>
      </c>
      <c r="E8" s="3" t="s">
        <v>33</v>
      </c>
    </row>
    <row r="9" spans="1:5" ht="15.75" x14ac:dyDescent="0.25">
      <c r="A9" s="1" t="s">
        <v>6</v>
      </c>
      <c r="B9" s="2">
        <v>9</v>
      </c>
      <c r="C9" s="11">
        <v>1</v>
      </c>
      <c r="D9" s="33">
        <f>129.1+671.69-28.34</f>
        <v>772.45</v>
      </c>
      <c r="E9" s="3" t="s">
        <v>32</v>
      </c>
    </row>
    <row r="10" spans="1:5" ht="15.75" x14ac:dyDescent="0.25">
      <c r="A10" s="1" t="s">
        <v>16</v>
      </c>
      <c r="B10" s="2">
        <v>10</v>
      </c>
      <c r="C10" s="11">
        <v>2</v>
      </c>
      <c r="D10" s="33">
        <v>500</v>
      </c>
      <c r="E10" s="3"/>
    </row>
    <row r="11" spans="1:5" ht="15.75" x14ac:dyDescent="0.2">
      <c r="A11" s="19" t="s">
        <v>17</v>
      </c>
      <c r="B11" s="20">
        <v>11</v>
      </c>
      <c r="C11" s="21">
        <v>2</v>
      </c>
      <c r="D11" s="32">
        <f>855.04+42.72-29.37</f>
        <v>868.39</v>
      </c>
      <c r="E11" s="22" t="s">
        <v>37</v>
      </c>
    </row>
    <row r="12" spans="1:5" ht="15.75" x14ac:dyDescent="0.25">
      <c r="A12" s="1" t="s">
        <v>11</v>
      </c>
      <c r="B12" s="2">
        <v>13</v>
      </c>
      <c r="C12" s="11">
        <v>2</v>
      </c>
      <c r="D12" s="33">
        <f>122.75-14.29</f>
        <v>108.46000000000001</v>
      </c>
      <c r="E12" s="3"/>
    </row>
    <row r="13" spans="1:5" ht="15.75" x14ac:dyDescent="0.25">
      <c r="A13" s="1" t="s">
        <v>7</v>
      </c>
      <c r="B13" s="2">
        <v>14</v>
      </c>
      <c r="C13" s="11">
        <v>1</v>
      </c>
      <c r="D13" s="33">
        <v>20.87</v>
      </c>
      <c r="E13" s="3"/>
    </row>
    <row r="14" spans="1:5" ht="15.75" x14ac:dyDescent="0.25">
      <c r="A14" s="1" t="s">
        <v>19</v>
      </c>
      <c r="B14" s="2">
        <v>16</v>
      </c>
      <c r="C14" s="11">
        <v>1</v>
      </c>
      <c r="D14" s="33">
        <f>15.98-2.16</f>
        <v>13.82</v>
      </c>
      <c r="E14" s="3"/>
    </row>
    <row r="15" spans="1:5" ht="15.75" x14ac:dyDescent="0.25">
      <c r="A15" s="1" t="s">
        <v>12</v>
      </c>
      <c r="B15" s="4">
        <v>17</v>
      </c>
      <c r="C15" s="11">
        <v>1</v>
      </c>
      <c r="D15" s="34">
        <f>24.13-5.23</f>
        <v>18.899999999999999</v>
      </c>
      <c r="E15" s="5"/>
    </row>
    <row r="16" spans="1:5" ht="15.75" x14ac:dyDescent="0.25">
      <c r="A16" s="1" t="s">
        <v>13</v>
      </c>
      <c r="B16" s="4">
        <v>18</v>
      </c>
      <c r="C16" s="12">
        <v>2</v>
      </c>
      <c r="D16" s="34">
        <f>85.05-7.2</f>
        <v>77.849999999999994</v>
      </c>
      <c r="E16" s="39"/>
    </row>
    <row r="17" spans="1:7" ht="47.25" x14ac:dyDescent="0.2">
      <c r="A17" s="19" t="s">
        <v>14</v>
      </c>
      <c r="B17" s="23">
        <v>38</v>
      </c>
      <c r="C17" s="24">
        <v>3</v>
      </c>
      <c r="D17" s="40">
        <f>1319.84-142.91-73</f>
        <v>1103.9299999999998</v>
      </c>
      <c r="E17" s="25" t="s">
        <v>38</v>
      </c>
    </row>
    <row r="18" spans="1:7" ht="15.75" x14ac:dyDescent="0.25">
      <c r="A18" s="1" t="s">
        <v>15</v>
      </c>
      <c r="B18" s="4">
        <v>39</v>
      </c>
      <c r="C18" s="12">
        <v>1</v>
      </c>
      <c r="D18" s="34">
        <f>75.9-12.04</f>
        <v>63.860000000000007</v>
      </c>
      <c r="E18" s="5"/>
    </row>
    <row r="19" spans="1:7" ht="15.75" x14ac:dyDescent="0.25">
      <c r="A19" s="47" t="s">
        <v>35</v>
      </c>
      <c r="B19" s="38">
        <v>47</v>
      </c>
      <c r="C19" s="12">
        <v>2</v>
      </c>
      <c r="D19" s="34">
        <v>38.590000000000003</v>
      </c>
      <c r="E19" s="5"/>
    </row>
    <row r="20" spans="1:7" ht="15.75" x14ac:dyDescent="0.25">
      <c r="A20" s="47" t="s">
        <v>36</v>
      </c>
      <c r="B20" s="38">
        <v>48</v>
      </c>
      <c r="C20" s="12">
        <v>2</v>
      </c>
      <c r="D20" s="34">
        <v>57.02</v>
      </c>
      <c r="E20" s="5"/>
    </row>
    <row r="21" spans="1:7" ht="15.75" x14ac:dyDescent="0.25">
      <c r="A21" s="6" t="s">
        <v>8</v>
      </c>
      <c r="B21" s="7">
        <v>50</v>
      </c>
      <c r="C21" s="7">
        <v>1</v>
      </c>
      <c r="D21" s="34">
        <f>44.54-8.88</f>
        <v>35.659999999999997</v>
      </c>
      <c r="E21" s="5"/>
    </row>
    <row r="22" spans="1:7" ht="15.75" x14ac:dyDescent="0.25">
      <c r="A22" s="6" t="s">
        <v>18</v>
      </c>
      <c r="B22" s="2">
        <v>51</v>
      </c>
      <c r="C22" s="7">
        <v>1</v>
      </c>
      <c r="D22" s="34">
        <f>17.91-2.41</f>
        <v>15.5</v>
      </c>
      <c r="E22" s="5"/>
    </row>
    <row r="23" spans="1:7" ht="47.25" x14ac:dyDescent="0.2">
      <c r="A23" s="26" t="s">
        <v>25</v>
      </c>
      <c r="B23" s="27">
        <v>61</v>
      </c>
      <c r="C23" s="28">
        <v>2</v>
      </c>
      <c r="D23" s="35">
        <f>721.97-37.09+363+498</f>
        <v>1545.88</v>
      </c>
      <c r="E23" s="25" t="s">
        <v>41</v>
      </c>
    </row>
    <row r="24" spans="1:7" ht="15.75" x14ac:dyDescent="0.25">
      <c r="A24" s="30" t="s">
        <v>22</v>
      </c>
      <c r="B24" s="8">
        <v>65</v>
      </c>
      <c r="C24" s="7">
        <v>2</v>
      </c>
      <c r="D24" s="34">
        <f>80.74-9.95</f>
        <v>70.789999999999992</v>
      </c>
      <c r="E24" s="9"/>
    </row>
    <row r="25" spans="1:7" ht="15.75" x14ac:dyDescent="0.25">
      <c r="A25" s="1" t="s">
        <v>20</v>
      </c>
      <c r="B25" s="2">
        <v>44</v>
      </c>
      <c r="C25" s="11">
        <v>1</v>
      </c>
      <c r="D25" s="33">
        <v>21.02</v>
      </c>
      <c r="E25" s="10"/>
    </row>
    <row r="26" spans="1:7" ht="15.75" x14ac:dyDescent="0.25">
      <c r="A26" s="1" t="s">
        <v>2</v>
      </c>
      <c r="B26" s="2">
        <v>81</v>
      </c>
      <c r="C26" s="11">
        <v>1</v>
      </c>
      <c r="D26" s="33">
        <f>121.27-12.28</f>
        <v>108.99</v>
      </c>
      <c r="E26" s="18"/>
    </row>
    <row r="27" spans="1:7" ht="15.75" x14ac:dyDescent="0.25">
      <c r="A27" s="29" t="s">
        <v>31</v>
      </c>
      <c r="B27" s="2">
        <v>85</v>
      </c>
      <c r="C27" s="11">
        <v>2</v>
      </c>
      <c r="D27" s="33">
        <f>960.71-55</f>
        <v>905.71</v>
      </c>
      <c r="E27" s="37" t="s">
        <v>34</v>
      </c>
    </row>
    <row r="28" spans="1:7" s="17" customFormat="1" ht="32.25" customHeight="1" thickBot="1" x14ac:dyDescent="0.25">
      <c r="A28" s="49" t="s">
        <v>1</v>
      </c>
      <c r="B28" s="50"/>
      <c r="C28" s="43"/>
      <c r="D28" s="44">
        <f>SUM(D3:D27)</f>
        <v>9750.3000000000029</v>
      </c>
      <c r="E28" s="48"/>
      <c r="G28" s="41"/>
    </row>
    <row r="29" spans="1:7" s="17" customFormat="1" ht="32.25" customHeight="1" thickBot="1" x14ac:dyDescent="0.25">
      <c r="A29" s="54" t="s">
        <v>39</v>
      </c>
      <c r="B29" s="55"/>
      <c r="C29" s="45"/>
      <c r="D29" s="46"/>
      <c r="E29" s="42">
        <f>73+489.54</f>
        <v>562.54</v>
      </c>
      <c r="G29" s="41"/>
    </row>
    <row r="30" spans="1:7" ht="24" customHeight="1" x14ac:dyDescent="0.25">
      <c r="A30" s="13" t="s">
        <v>40</v>
      </c>
    </row>
  </sheetData>
  <mergeCells count="3">
    <mergeCell ref="A28:B28"/>
    <mergeCell ref="A1:E1"/>
    <mergeCell ref="A29:B2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&amp;C&amp;"Calibri,Gras"&amp;16ANNEXE 6 - Lot 2 - SURFACES DES VITRAGES EXTERIEURS DU CAMPUS SUPAERO</oddHeader>
    <oddFooter>&amp;LAnnexe 6 au CCTP ISAE&amp;RMarché de nettoyage des locaux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VITRAGE</vt:lpstr>
      <vt:lpstr>VITRAGE!Zone_d_impression</vt:lpstr>
    </vt:vector>
  </TitlesOfParts>
  <Company>ENSICA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ENSICA</dc:creator>
  <cp:lastModifiedBy>Cecile VAUR</cp:lastModifiedBy>
  <cp:lastPrinted>2025-07-30T09:44:15Z</cp:lastPrinted>
  <dcterms:created xsi:type="dcterms:W3CDTF">2000-09-18T13:24:29Z</dcterms:created>
  <dcterms:modified xsi:type="dcterms:W3CDTF">2025-07-31T11:58:45Z</dcterms:modified>
</cp:coreProperties>
</file>